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4016" windowHeight="9552"/>
  </bookViews>
  <sheets>
    <sheet name="Data, Stream flow calc" sheetId="1" r:id="rId1"/>
    <sheet name="Stream Profile" sheetId="4" r:id="rId2"/>
  </sheets>
  <calcPr calcId="145621"/>
</workbook>
</file>

<file path=xl/calcChain.xml><?xml version="1.0" encoding="utf-8"?>
<calcChain xmlns="http://schemas.openxmlformats.org/spreadsheetml/2006/main">
  <c r="E14" i="1" l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14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13" i="1"/>
  <c r="I18" i="1" l="1"/>
  <c r="I19" i="1"/>
  <c r="I23" i="1" s="1"/>
  <c r="E15" i="1" l="1"/>
  <c r="E16" i="1" l="1"/>
  <c r="E17" i="1" s="1"/>
  <c r="E18" i="1" l="1"/>
  <c r="E19" i="1" l="1"/>
  <c r="E20" i="1" l="1"/>
  <c r="E21" i="1" l="1"/>
  <c r="E22" i="1" l="1"/>
  <c r="E23" i="1" l="1"/>
  <c r="E24" i="1" l="1"/>
  <c r="E25" i="1" l="1"/>
  <c r="E26" i="1" l="1"/>
  <c r="E27" i="1" l="1"/>
  <c r="E28" i="1" l="1"/>
  <c r="E29" i="1" l="1"/>
  <c r="E30" i="1" l="1"/>
  <c r="E31" i="1" l="1"/>
  <c r="E32" i="1" l="1"/>
  <c r="E33" i="1" l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 l="1"/>
  <c r="E58" i="1" l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I13" i="1" l="1"/>
  <c r="F69" i="1" l="1"/>
  <c r="F13" i="1"/>
  <c r="F67" i="1"/>
  <c r="F68" i="1"/>
  <c r="F65" i="1"/>
  <c r="F66" i="1"/>
  <c r="F63" i="1"/>
  <c r="F64" i="1"/>
  <c r="F61" i="1"/>
  <c r="F62" i="1"/>
  <c r="F59" i="1"/>
  <c r="F60" i="1"/>
  <c r="F14" i="1"/>
  <c r="F15" i="1"/>
  <c r="F17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</calcChain>
</file>

<file path=xl/sharedStrings.xml><?xml version="1.0" encoding="utf-8"?>
<sst xmlns="http://schemas.openxmlformats.org/spreadsheetml/2006/main" count="27" uniqueCount="27">
  <si>
    <t>Measurement</t>
  </si>
  <si>
    <t>Horiz. Dist.</t>
  </si>
  <si>
    <t>Slope Dist.</t>
  </si>
  <si>
    <t>Elev Change</t>
  </si>
  <si>
    <t>Eye Height:</t>
  </si>
  <si>
    <t>Rel. Elevation</t>
  </si>
  <si>
    <t>1st Dist. at 2 ft:</t>
  </si>
  <si>
    <t>Calculations</t>
  </si>
  <si>
    <t>Wetted Perimeter:</t>
  </si>
  <si>
    <t>2nd Dist. at 2 ft:</t>
  </si>
  <si>
    <t>GEOG 303 Field Study in Environmental Geography</t>
  </si>
  <si>
    <t>Minimum Elevation:</t>
  </si>
  <si>
    <t>Enter these variables:</t>
  </si>
  <si>
    <t>Add your Slope Distance and Stadia Rod Measurements:</t>
  </si>
  <si>
    <t>Stream Flow</t>
  </si>
  <si>
    <t>A (cross-sectional area)</t>
  </si>
  <si>
    <t>k (conversion constant)</t>
  </si>
  <si>
    <t>n (roughness coeficient)</t>
  </si>
  <si>
    <t>P (wetted perimeter)</t>
  </si>
  <si>
    <t>S (river slope)</t>
  </si>
  <si>
    <t>Water Depth (for A)</t>
  </si>
  <si>
    <r>
      <t>Q (Stream flow, ft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/sec)</t>
    </r>
  </si>
  <si>
    <t>Lab 8 - Stream Profile, Stream Flow, and Tucson's Floodplain</t>
  </si>
  <si>
    <t>Stream Profile and flow calculator</t>
  </si>
  <si>
    <t>Slope Ft</t>
  </si>
  <si>
    <t>Slope inches</t>
  </si>
  <si>
    <t>slope tenths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</si>
</sst>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ill="1"/>
    <xf numFmtId="0" fontId="4" fillId="0" borderId="0" xfId="0" applyFont="1"/>
    <xf numFmtId="0" fontId="2" fillId="2" borderId="2" xfId="0" applyFont="1" applyFill="1" applyBorder="1"/>
    <xf numFmtId="0" fontId="1" fillId="0" borderId="2" xfId="0" applyFont="1" applyBorder="1"/>
    <xf numFmtId="0" fontId="0" fillId="0" borderId="3" xfId="0" applyBorder="1"/>
    <xf numFmtId="0" fontId="3" fillId="4" borderId="0" xfId="0" applyFont="1" applyFill="1"/>
    <xf numFmtId="0" fontId="0" fillId="3" borderId="0" xfId="0" applyFont="1" applyFill="1"/>
    <xf numFmtId="0" fontId="0" fillId="3" borderId="0" xfId="0" applyFill="1"/>
    <xf numFmtId="0" fontId="5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0" xfId="0" applyFont="1"/>
    <xf numFmtId="0" fontId="6" fillId="0" borderId="0" xfId="0" applyFont="1"/>
    <xf numFmtId="0" fontId="0" fillId="0" borderId="0" xfId="0" applyFont="1" applyFill="1"/>
    <xf numFmtId="0" fontId="0" fillId="5" borderId="0" xfId="0" applyFont="1" applyFill="1"/>
    <xf numFmtId="0" fontId="0" fillId="5" borderId="0" xfId="0" applyFill="1"/>
    <xf numFmtId="0" fontId="0" fillId="2" borderId="4" xfId="0" applyFill="1" applyBorder="1"/>
    <xf numFmtId="0" fontId="0" fillId="2" borderId="4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Stream Profile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'Data, Stream flow calc'!$F$12</c:f>
              <c:strCache>
                <c:ptCount val="1"/>
                <c:pt idx="0">
                  <c:v>Rel. Elevation</c:v>
                </c:pt>
              </c:strCache>
            </c:strRef>
          </c:tx>
          <c:marker>
            <c:symbol val="none"/>
          </c:marker>
          <c:cat>
            <c:numRef>
              <c:f>'Data, Stream flow calc'!$B$13:$B$80</c:f>
              <c:numCache>
                <c:formatCode>General</c:formatCode>
                <c:ptCount val="6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75</c:v>
                </c:pt>
                <c:pt idx="26">
                  <c:v>78</c:v>
                </c:pt>
                <c:pt idx="27">
                  <c:v>81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93</c:v>
                </c:pt>
                <c:pt idx="32">
                  <c:v>96</c:v>
                </c:pt>
                <c:pt idx="33">
                  <c:v>99</c:v>
                </c:pt>
                <c:pt idx="34">
                  <c:v>102</c:v>
                </c:pt>
                <c:pt idx="35">
                  <c:v>105</c:v>
                </c:pt>
                <c:pt idx="36">
                  <c:v>108</c:v>
                </c:pt>
                <c:pt idx="37">
                  <c:v>111</c:v>
                </c:pt>
                <c:pt idx="38">
                  <c:v>114</c:v>
                </c:pt>
                <c:pt idx="39">
                  <c:v>117</c:v>
                </c:pt>
                <c:pt idx="40">
                  <c:v>120</c:v>
                </c:pt>
                <c:pt idx="41">
                  <c:v>123</c:v>
                </c:pt>
                <c:pt idx="42">
                  <c:v>126</c:v>
                </c:pt>
                <c:pt idx="43">
                  <c:v>129</c:v>
                </c:pt>
                <c:pt idx="44">
                  <c:v>132</c:v>
                </c:pt>
                <c:pt idx="45">
                  <c:v>135</c:v>
                </c:pt>
                <c:pt idx="46">
                  <c:v>138</c:v>
                </c:pt>
                <c:pt idx="47">
                  <c:v>141</c:v>
                </c:pt>
                <c:pt idx="48">
                  <c:v>144</c:v>
                </c:pt>
                <c:pt idx="49">
                  <c:v>147</c:v>
                </c:pt>
                <c:pt idx="50">
                  <c:v>150</c:v>
                </c:pt>
                <c:pt idx="51">
                  <c:v>153</c:v>
                </c:pt>
                <c:pt idx="52">
                  <c:v>156</c:v>
                </c:pt>
                <c:pt idx="53">
                  <c:v>159</c:v>
                </c:pt>
                <c:pt idx="54">
                  <c:v>162</c:v>
                </c:pt>
                <c:pt idx="55">
                  <c:v>165</c:v>
                </c:pt>
                <c:pt idx="56">
                  <c:v>168</c:v>
                </c:pt>
              </c:numCache>
            </c:numRef>
          </c:cat>
          <c:val>
            <c:numRef>
              <c:f>'Data, Stream flow calc'!$F$13:$F$80</c:f>
              <c:numCache>
                <c:formatCode>General</c:formatCode>
                <c:ptCount val="68"/>
                <c:pt idx="0">
                  <c:v>12.900000000000002</c:v>
                </c:pt>
                <c:pt idx="1">
                  <c:v>12.500000000000002</c:v>
                </c:pt>
                <c:pt idx="2">
                  <c:v>12.100000000000001</c:v>
                </c:pt>
                <c:pt idx="3">
                  <c:v>11.900000000000002</c:v>
                </c:pt>
                <c:pt idx="4">
                  <c:v>12</c:v>
                </c:pt>
                <c:pt idx="5">
                  <c:v>11.700000000000001</c:v>
                </c:pt>
                <c:pt idx="6">
                  <c:v>11.3</c:v>
                </c:pt>
                <c:pt idx="7">
                  <c:v>10.8</c:v>
                </c:pt>
                <c:pt idx="8">
                  <c:v>10.4</c:v>
                </c:pt>
                <c:pt idx="9">
                  <c:v>10.600000000000001</c:v>
                </c:pt>
                <c:pt idx="10">
                  <c:v>10.600000000000001</c:v>
                </c:pt>
                <c:pt idx="11">
                  <c:v>10.600000000000001</c:v>
                </c:pt>
                <c:pt idx="12">
                  <c:v>10.5</c:v>
                </c:pt>
                <c:pt idx="13">
                  <c:v>10.100000000000001</c:v>
                </c:pt>
                <c:pt idx="14">
                  <c:v>8.9</c:v>
                </c:pt>
                <c:pt idx="15">
                  <c:v>8.3000000000000007</c:v>
                </c:pt>
                <c:pt idx="16">
                  <c:v>8.5</c:v>
                </c:pt>
                <c:pt idx="17">
                  <c:v>8.3000000000000007</c:v>
                </c:pt>
                <c:pt idx="18">
                  <c:v>8.5</c:v>
                </c:pt>
                <c:pt idx="19">
                  <c:v>8.5</c:v>
                </c:pt>
                <c:pt idx="20">
                  <c:v>8.1000000000000014</c:v>
                </c:pt>
                <c:pt idx="21">
                  <c:v>7.4</c:v>
                </c:pt>
                <c:pt idx="22">
                  <c:v>8.1000000000000014</c:v>
                </c:pt>
                <c:pt idx="23">
                  <c:v>8.6999999999999993</c:v>
                </c:pt>
                <c:pt idx="24">
                  <c:v>9.1000000000000014</c:v>
                </c:pt>
                <c:pt idx="25">
                  <c:v>8.9</c:v>
                </c:pt>
                <c:pt idx="26">
                  <c:v>8.1999999999999993</c:v>
                </c:pt>
                <c:pt idx="27">
                  <c:v>7.5</c:v>
                </c:pt>
                <c:pt idx="28">
                  <c:v>6.6</c:v>
                </c:pt>
                <c:pt idx="29">
                  <c:v>5.8999999999999995</c:v>
                </c:pt>
                <c:pt idx="30">
                  <c:v>6.1999999999999993</c:v>
                </c:pt>
                <c:pt idx="31">
                  <c:v>6.4999999999999991</c:v>
                </c:pt>
                <c:pt idx="32">
                  <c:v>5.8999999999999995</c:v>
                </c:pt>
                <c:pt idx="33">
                  <c:v>5.6999999999999993</c:v>
                </c:pt>
                <c:pt idx="34">
                  <c:v>4.5</c:v>
                </c:pt>
                <c:pt idx="35">
                  <c:v>3.4000000000000004</c:v>
                </c:pt>
                <c:pt idx="36">
                  <c:v>2</c:v>
                </c:pt>
                <c:pt idx="37">
                  <c:v>0.5</c:v>
                </c:pt>
                <c:pt idx="38">
                  <c:v>0.19999999999999929</c:v>
                </c:pt>
                <c:pt idx="39">
                  <c:v>0.19999999999999929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0.40000000000000036</c:v>
                </c:pt>
                <c:pt idx="44">
                  <c:v>0.5</c:v>
                </c:pt>
                <c:pt idx="45">
                  <c:v>0.5</c:v>
                </c:pt>
                <c:pt idx="46">
                  <c:v>0.59999999999999964</c:v>
                </c:pt>
                <c:pt idx="47">
                  <c:v>0.5</c:v>
                </c:pt>
                <c:pt idx="48">
                  <c:v>0.59999999999999964</c:v>
                </c:pt>
                <c:pt idx="49">
                  <c:v>0.59999999999999964</c:v>
                </c:pt>
                <c:pt idx="50">
                  <c:v>0.59999999999999964</c:v>
                </c:pt>
                <c:pt idx="51">
                  <c:v>0.5</c:v>
                </c:pt>
                <c:pt idx="52">
                  <c:v>0.40000000000000036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5.0999999999999996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03072"/>
        <c:axId val="52953856"/>
      </c:lineChart>
      <c:catAx>
        <c:axId val="5480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Horizontal Distance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953856"/>
        <c:crosses val="autoZero"/>
        <c:auto val="0"/>
        <c:lblAlgn val="ctr"/>
        <c:lblOffset val="100"/>
        <c:tickLblSkip val="1"/>
        <c:noMultiLvlLbl val="0"/>
      </c:catAx>
      <c:valAx>
        <c:axId val="52953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Elevation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4803072"/>
        <c:crossesAt val="1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581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topLeftCell="A54" workbookViewId="0">
      <selection activeCell="H75" sqref="H75"/>
    </sheetView>
  </sheetViews>
  <sheetFormatPr defaultRowHeight="14.4" x14ac:dyDescent="0.3"/>
  <cols>
    <col min="1" max="1" width="22.6640625" customWidth="1"/>
    <col min="2" max="2" width="9.88671875" bestFit="1" customWidth="1"/>
    <col min="3" max="3" width="9.5546875" bestFit="1" customWidth="1"/>
    <col min="4" max="4" width="12.33203125" bestFit="1" customWidth="1"/>
    <col min="5" max="5" width="12.6640625" bestFit="1" customWidth="1"/>
    <col min="6" max="6" width="12.88671875" bestFit="1" customWidth="1"/>
    <col min="7" max="7" width="4.44140625" customWidth="1"/>
    <col min="8" max="8" width="23.5546875" bestFit="1" customWidth="1"/>
  </cols>
  <sheetData>
    <row r="1" spans="1:14" ht="18" x14ac:dyDescent="0.35">
      <c r="A1" s="3" t="s">
        <v>10</v>
      </c>
    </row>
    <row r="2" spans="1:14" ht="18" x14ac:dyDescent="0.35">
      <c r="A2" s="3" t="s">
        <v>22</v>
      </c>
    </row>
    <row r="3" spans="1:14" ht="15.6" x14ac:dyDescent="0.3">
      <c r="A3" s="10" t="s">
        <v>23</v>
      </c>
    </row>
    <row r="5" spans="1:14" x14ac:dyDescent="0.3">
      <c r="A5" s="5" t="s">
        <v>12</v>
      </c>
      <c r="B5" s="6"/>
    </row>
    <row r="6" spans="1:14" x14ac:dyDescent="0.3">
      <c r="A6" s="4" t="s">
        <v>4</v>
      </c>
      <c r="B6" s="18">
        <v>6</v>
      </c>
    </row>
    <row r="7" spans="1:14" x14ac:dyDescent="0.3">
      <c r="A7" s="4" t="s">
        <v>6</v>
      </c>
      <c r="B7" s="18"/>
    </row>
    <row r="8" spans="1:14" x14ac:dyDescent="0.3">
      <c r="A8" s="4" t="s">
        <v>9</v>
      </c>
      <c r="B8" s="18"/>
    </row>
    <row r="9" spans="1:14" x14ac:dyDescent="0.3">
      <c r="A9" s="4" t="s">
        <v>8</v>
      </c>
      <c r="B9" s="19"/>
    </row>
    <row r="10" spans="1:14" s="2" customFormat="1" x14ac:dyDescent="0.3">
      <c r="A10" s="11" t="s">
        <v>13</v>
      </c>
    </row>
    <row r="11" spans="1:14" s="2" customFormat="1" x14ac:dyDescent="0.3">
      <c r="A11" s="11"/>
    </row>
    <row r="12" spans="1:14" x14ac:dyDescent="0.3">
      <c r="B12" s="12" t="s">
        <v>1</v>
      </c>
      <c r="C12" s="12" t="s">
        <v>2</v>
      </c>
      <c r="D12" s="12" t="s">
        <v>0</v>
      </c>
      <c r="E12" s="12" t="s">
        <v>3</v>
      </c>
      <c r="F12" s="12" t="s">
        <v>5</v>
      </c>
      <c r="H12" s="13" t="s">
        <v>7</v>
      </c>
      <c r="L12" t="s">
        <v>24</v>
      </c>
      <c r="M12" t="s">
        <v>25</v>
      </c>
      <c r="N12" t="s">
        <v>26</v>
      </c>
    </row>
    <row r="13" spans="1:14" x14ac:dyDescent="0.3">
      <c r="B13">
        <v>0</v>
      </c>
      <c r="C13" s="1">
        <v>0</v>
      </c>
      <c r="D13" s="1">
        <v>0</v>
      </c>
      <c r="E13" s="8">
        <v>0</v>
      </c>
      <c r="F13" s="9">
        <f>IF( ISNUMBER(E14), ABS($I$13) + E13, "")</f>
        <v>12.900000000000002</v>
      </c>
      <c r="H13" s="8" t="s">
        <v>11</v>
      </c>
      <c r="I13" s="8">
        <f xml:space="preserve"> IF(ISNUMBER(E14), MIN(E:E), "")</f>
        <v>-12.900000000000002</v>
      </c>
      <c r="L13">
        <v>0</v>
      </c>
      <c r="M13">
        <v>0</v>
      </c>
      <c r="N13">
        <f>M13/12</f>
        <v>0</v>
      </c>
    </row>
    <row r="14" spans="1:14" x14ac:dyDescent="0.3">
      <c r="B14">
        <v>3</v>
      </c>
      <c r="C14">
        <f>L14+N14</f>
        <v>3.1666666666666665</v>
      </c>
      <c r="D14">
        <v>6.4</v>
      </c>
      <c r="E14" s="9">
        <f>IF(ISNUMBER(D14),  $B$6-D14+E13, "")</f>
        <v>-0.40000000000000036</v>
      </c>
      <c r="F14" s="9">
        <f>IF( ISNUMBER(E14), ABS($I$13) + E14, "")</f>
        <v>12.500000000000002</v>
      </c>
      <c r="L14">
        <v>3</v>
      </c>
      <c r="M14">
        <v>2</v>
      </c>
      <c r="N14">
        <f t="shared" ref="N14:N69" si="0">M14/12</f>
        <v>0.16666666666666666</v>
      </c>
    </row>
    <row r="15" spans="1:14" x14ac:dyDescent="0.3">
      <c r="B15">
        <v>6</v>
      </c>
      <c r="C15">
        <f t="shared" ref="C15:C78" si="1">L15+N15</f>
        <v>3.25</v>
      </c>
      <c r="D15">
        <v>6.4</v>
      </c>
      <c r="E15" s="9">
        <f t="shared" ref="E15:E58" si="2">IF(ISNUMBER(D15),  $B$6-D15+E14, "")</f>
        <v>-0.80000000000000071</v>
      </c>
      <c r="F15" s="9">
        <f t="shared" ref="F15:F78" si="3">IF( ISNUMBER(E15), ABS($I$13) + E15, "")</f>
        <v>12.100000000000001</v>
      </c>
      <c r="H15" s="14" t="s">
        <v>14</v>
      </c>
      <c r="L15">
        <v>3</v>
      </c>
      <c r="M15">
        <v>3</v>
      </c>
      <c r="N15">
        <f t="shared" si="0"/>
        <v>0.25</v>
      </c>
    </row>
    <row r="16" spans="1:14" x14ac:dyDescent="0.3">
      <c r="B16">
        <v>9</v>
      </c>
      <c r="C16">
        <f t="shared" si="1"/>
        <v>3.0833333333333335</v>
      </c>
      <c r="D16">
        <v>6.2</v>
      </c>
      <c r="E16" s="9">
        <f t="shared" si="2"/>
        <v>-1.0000000000000009</v>
      </c>
      <c r="F16" s="9">
        <f t="shared" si="3"/>
        <v>11.900000000000002</v>
      </c>
      <c r="H16" s="1" t="s">
        <v>16</v>
      </c>
      <c r="I16" s="15">
        <v>1.49</v>
      </c>
      <c r="L16">
        <v>3</v>
      </c>
      <c r="M16">
        <v>1</v>
      </c>
      <c r="N16">
        <f t="shared" si="0"/>
        <v>8.3333333333333329E-2</v>
      </c>
    </row>
    <row r="17" spans="2:14" x14ac:dyDescent="0.3">
      <c r="B17">
        <v>12</v>
      </c>
      <c r="C17">
        <f t="shared" si="1"/>
        <v>3</v>
      </c>
      <c r="D17">
        <v>5.9</v>
      </c>
      <c r="E17" s="9">
        <f t="shared" si="2"/>
        <v>-0.90000000000000124</v>
      </c>
      <c r="F17" s="9">
        <f t="shared" si="3"/>
        <v>12</v>
      </c>
      <c r="H17" s="1" t="s">
        <v>17</v>
      </c>
      <c r="I17">
        <v>0.04</v>
      </c>
      <c r="L17">
        <v>3</v>
      </c>
      <c r="M17">
        <v>0</v>
      </c>
      <c r="N17">
        <f t="shared" si="0"/>
        <v>0</v>
      </c>
    </row>
    <row r="18" spans="2:14" x14ac:dyDescent="0.3">
      <c r="B18">
        <v>15</v>
      </c>
      <c r="C18">
        <f t="shared" si="1"/>
        <v>3</v>
      </c>
      <c r="D18">
        <v>6.3</v>
      </c>
      <c r="E18" s="9">
        <f t="shared" si="2"/>
        <v>-1.2000000000000011</v>
      </c>
      <c r="F18" s="9">
        <f t="shared" si="3"/>
        <v>11.700000000000001</v>
      </c>
      <c r="H18" s="16" t="s">
        <v>15</v>
      </c>
      <c r="I18" s="17" t="str">
        <f>IF(ISNUMBER($B$8), $I$21*($B$8-$B$7), "")</f>
        <v/>
      </c>
      <c r="L18">
        <v>3</v>
      </c>
      <c r="M18">
        <v>0</v>
      </c>
      <c r="N18">
        <f t="shared" si="0"/>
        <v>0</v>
      </c>
    </row>
    <row r="19" spans="2:14" x14ac:dyDescent="0.3">
      <c r="B19">
        <v>18</v>
      </c>
      <c r="C19">
        <f t="shared" si="1"/>
        <v>3.1666666666666665</v>
      </c>
      <c r="D19">
        <v>6.4</v>
      </c>
      <c r="E19" s="9">
        <f t="shared" si="2"/>
        <v>-1.6000000000000014</v>
      </c>
      <c r="F19" s="9">
        <f t="shared" si="3"/>
        <v>11.3</v>
      </c>
      <c r="H19" s="16" t="s">
        <v>18</v>
      </c>
      <c r="I19" s="17" t="str">
        <f>IF(ISNUMBER($B$9), $B$9, "")</f>
        <v/>
      </c>
      <c r="L19">
        <v>3</v>
      </c>
      <c r="M19">
        <v>2</v>
      </c>
      <c r="N19">
        <f t="shared" si="0"/>
        <v>0.16666666666666666</v>
      </c>
    </row>
    <row r="20" spans="2:14" x14ac:dyDescent="0.3">
      <c r="B20">
        <v>21</v>
      </c>
      <c r="C20">
        <f t="shared" si="1"/>
        <v>3.4166666666666665</v>
      </c>
      <c r="D20">
        <v>6.5</v>
      </c>
      <c r="E20" s="9">
        <f t="shared" si="2"/>
        <v>-2.1000000000000014</v>
      </c>
      <c r="F20" s="9">
        <f t="shared" si="3"/>
        <v>10.8</v>
      </c>
      <c r="H20" s="1" t="s">
        <v>19</v>
      </c>
      <c r="I20">
        <v>0.01</v>
      </c>
      <c r="L20">
        <v>3</v>
      </c>
      <c r="M20">
        <v>5</v>
      </c>
      <c r="N20">
        <f t="shared" si="0"/>
        <v>0.41666666666666669</v>
      </c>
    </row>
    <row r="21" spans="2:14" x14ac:dyDescent="0.3">
      <c r="B21">
        <v>24</v>
      </c>
      <c r="C21">
        <f t="shared" si="1"/>
        <v>3.25</v>
      </c>
      <c r="D21">
        <v>6.4</v>
      </c>
      <c r="E21" s="9">
        <f t="shared" si="2"/>
        <v>-2.5000000000000018</v>
      </c>
      <c r="F21" s="9">
        <f t="shared" si="3"/>
        <v>10.4</v>
      </c>
      <c r="H21" s="1" t="s">
        <v>20</v>
      </c>
      <c r="I21">
        <v>2</v>
      </c>
      <c r="L21">
        <v>3</v>
      </c>
      <c r="M21">
        <v>3</v>
      </c>
      <c r="N21">
        <f t="shared" si="0"/>
        <v>0.25</v>
      </c>
    </row>
    <row r="22" spans="2:14" x14ac:dyDescent="0.3">
      <c r="B22">
        <v>27</v>
      </c>
      <c r="C22">
        <f t="shared" si="1"/>
        <v>3.25</v>
      </c>
      <c r="D22">
        <v>5.8</v>
      </c>
      <c r="E22" s="9">
        <f t="shared" si="2"/>
        <v>-2.3000000000000016</v>
      </c>
      <c r="F22" s="9">
        <f t="shared" si="3"/>
        <v>10.600000000000001</v>
      </c>
      <c r="L22">
        <v>3</v>
      </c>
      <c r="M22">
        <v>3</v>
      </c>
      <c r="N22">
        <f t="shared" si="0"/>
        <v>0.25</v>
      </c>
    </row>
    <row r="23" spans="2:14" ht="16.2" x14ac:dyDescent="0.3">
      <c r="B23">
        <v>30</v>
      </c>
      <c r="C23">
        <f t="shared" si="1"/>
        <v>3.3333333333333335</v>
      </c>
      <c r="D23">
        <v>6</v>
      </c>
      <c r="E23" s="9">
        <f t="shared" si="2"/>
        <v>-2.3000000000000016</v>
      </c>
      <c r="F23" s="9">
        <f t="shared" si="3"/>
        <v>10.600000000000001</v>
      </c>
      <c r="H23" s="7" t="s">
        <v>21</v>
      </c>
      <c r="I23" s="7" t="str">
        <f>IF(ISNUMBER($I$19), ($I$16/$I$17)*($I$18/$I$19)^2/3*$I$18*$I$20^1/2, "")</f>
        <v/>
      </c>
      <c r="L23">
        <v>3</v>
      </c>
      <c r="M23">
        <v>4</v>
      </c>
      <c r="N23">
        <f t="shared" si="0"/>
        <v>0.33333333333333331</v>
      </c>
    </row>
    <row r="24" spans="2:14" x14ac:dyDescent="0.3">
      <c r="B24">
        <v>33</v>
      </c>
      <c r="C24">
        <f t="shared" si="1"/>
        <v>3.0833333333333335</v>
      </c>
      <c r="D24">
        <v>6</v>
      </c>
      <c r="E24" s="9">
        <f t="shared" si="2"/>
        <v>-2.3000000000000016</v>
      </c>
      <c r="F24" s="9">
        <f t="shared" si="3"/>
        <v>10.600000000000001</v>
      </c>
      <c r="L24">
        <v>3</v>
      </c>
      <c r="M24">
        <v>1</v>
      </c>
      <c r="N24">
        <f t="shared" si="0"/>
        <v>8.3333333333333329E-2</v>
      </c>
    </row>
    <row r="25" spans="2:14" x14ac:dyDescent="0.3">
      <c r="B25">
        <v>36</v>
      </c>
      <c r="C25">
        <f t="shared" si="1"/>
        <v>3.0833333333333335</v>
      </c>
      <c r="D25">
        <v>6.1</v>
      </c>
      <c r="E25" s="9">
        <f t="shared" si="2"/>
        <v>-2.4000000000000012</v>
      </c>
      <c r="F25" s="9">
        <f t="shared" si="3"/>
        <v>10.5</v>
      </c>
      <c r="L25">
        <v>3</v>
      </c>
      <c r="M25">
        <v>1</v>
      </c>
      <c r="N25">
        <f t="shared" si="0"/>
        <v>8.3333333333333329E-2</v>
      </c>
    </row>
    <row r="26" spans="2:14" x14ac:dyDescent="0.3">
      <c r="B26">
        <v>39</v>
      </c>
      <c r="C26">
        <f t="shared" si="1"/>
        <v>3.0833333333333335</v>
      </c>
      <c r="D26">
        <v>6.4</v>
      </c>
      <c r="E26" s="9">
        <f t="shared" si="2"/>
        <v>-2.8000000000000016</v>
      </c>
      <c r="F26" s="9">
        <f t="shared" si="3"/>
        <v>10.100000000000001</v>
      </c>
      <c r="L26">
        <v>3</v>
      </c>
      <c r="M26">
        <v>1</v>
      </c>
      <c r="N26">
        <f t="shared" si="0"/>
        <v>8.3333333333333329E-2</v>
      </c>
    </row>
    <row r="27" spans="2:14" x14ac:dyDescent="0.3">
      <c r="B27">
        <v>42</v>
      </c>
      <c r="C27">
        <f t="shared" si="1"/>
        <v>3.5833333333333335</v>
      </c>
      <c r="D27">
        <v>7.2</v>
      </c>
      <c r="E27" s="9">
        <f t="shared" si="2"/>
        <v>-4.0000000000000018</v>
      </c>
      <c r="F27" s="9">
        <f t="shared" si="3"/>
        <v>8.9</v>
      </c>
      <c r="L27">
        <v>3</v>
      </c>
      <c r="M27">
        <v>7</v>
      </c>
      <c r="N27">
        <f t="shared" si="0"/>
        <v>0.58333333333333337</v>
      </c>
    </row>
    <row r="28" spans="2:14" x14ac:dyDescent="0.3">
      <c r="B28">
        <v>45</v>
      </c>
      <c r="C28">
        <f t="shared" si="1"/>
        <v>3.5833333333333335</v>
      </c>
      <c r="D28">
        <v>6.6</v>
      </c>
      <c r="E28" s="9">
        <f t="shared" si="2"/>
        <v>-4.6000000000000014</v>
      </c>
      <c r="F28" s="9">
        <f t="shared" si="3"/>
        <v>8.3000000000000007</v>
      </c>
      <c r="L28">
        <v>3</v>
      </c>
      <c r="M28">
        <v>7</v>
      </c>
      <c r="N28">
        <f t="shared" si="0"/>
        <v>0.58333333333333337</v>
      </c>
    </row>
    <row r="29" spans="2:14" x14ac:dyDescent="0.3">
      <c r="B29">
        <v>48</v>
      </c>
      <c r="C29">
        <f t="shared" si="1"/>
        <v>3.25</v>
      </c>
      <c r="D29">
        <v>5.8</v>
      </c>
      <c r="E29" s="9">
        <f t="shared" si="2"/>
        <v>-4.4000000000000012</v>
      </c>
      <c r="F29" s="9">
        <f t="shared" si="3"/>
        <v>8.5</v>
      </c>
      <c r="L29">
        <v>3</v>
      </c>
      <c r="M29">
        <v>3</v>
      </c>
      <c r="N29">
        <f t="shared" si="0"/>
        <v>0.25</v>
      </c>
    </row>
    <row r="30" spans="2:14" x14ac:dyDescent="0.3">
      <c r="B30">
        <v>51</v>
      </c>
      <c r="C30">
        <f t="shared" si="1"/>
        <v>3.1666666666666665</v>
      </c>
      <c r="D30">
        <v>6.2</v>
      </c>
      <c r="E30" s="9">
        <f t="shared" si="2"/>
        <v>-4.6000000000000014</v>
      </c>
      <c r="F30" s="9">
        <f t="shared" si="3"/>
        <v>8.3000000000000007</v>
      </c>
      <c r="L30">
        <v>3</v>
      </c>
      <c r="M30">
        <v>2</v>
      </c>
      <c r="N30">
        <f t="shared" si="0"/>
        <v>0.16666666666666666</v>
      </c>
    </row>
    <row r="31" spans="2:14" x14ac:dyDescent="0.3">
      <c r="B31">
        <v>54</v>
      </c>
      <c r="C31">
        <f t="shared" si="1"/>
        <v>3.4166666666666665</v>
      </c>
      <c r="D31">
        <v>5.8</v>
      </c>
      <c r="E31" s="9">
        <f t="shared" si="2"/>
        <v>-4.4000000000000012</v>
      </c>
      <c r="F31" s="9">
        <f t="shared" si="3"/>
        <v>8.5</v>
      </c>
      <c r="L31">
        <v>3</v>
      </c>
      <c r="M31">
        <v>5</v>
      </c>
      <c r="N31">
        <f t="shared" si="0"/>
        <v>0.41666666666666669</v>
      </c>
    </row>
    <row r="32" spans="2:14" x14ac:dyDescent="0.3">
      <c r="B32">
        <v>57</v>
      </c>
      <c r="C32">
        <f t="shared" si="1"/>
        <v>3.5</v>
      </c>
      <c r="D32">
        <v>6</v>
      </c>
      <c r="E32" s="9">
        <f t="shared" si="2"/>
        <v>-4.4000000000000012</v>
      </c>
      <c r="F32" s="9">
        <f t="shared" si="3"/>
        <v>8.5</v>
      </c>
      <c r="L32">
        <v>3</v>
      </c>
      <c r="M32">
        <v>6</v>
      </c>
      <c r="N32">
        <f t="shared" si="0"/>
        <v>0.5</v>
      </c>
    </row>
    <row r="33" spans="2:14" x14ac:dyDescent="0.3">
      <c r="B33">
        <v>60</v>
      </c>
      <c r="C33">
        <f t="shared" si="1"/>
        <v>3.3333333333333335</v>
      </c>
      <c r="D33">
        <v>6.4</v>
      </c>
      <c r="E33" s="9">
        <f t="shared" si="2"/>
        <v>-4.8000000000000016</v>
      </c>
      <c r="F33" s="9">
        <f t="shared" si="3"/>
        <v>8.1000000000000014</v>
      </c>
      <c r="L33">
        <v>3</v>
      </c>
      <c r="M33">
        <v>4</v>
      </c>
      <c r="N33">
        <f t="shared" si="0"/>
        <v>0.33333333333333331</v>
      </c>
    </row>
    <row r="34" spans="2:14" x14ac:dyDescent="0.3">
      <c r="B34">
        <v>63</v>
      </c>
      <c r="C34">
        <f t="shared" si="1"/>
        <v>3.5</v>
      </c>
      <c r="D34">
        <v>6.7</v>
      </c>
      <c r="E34" s="9">
        <f t="shared" si="2"/>
        <v>-5.5000000000000018</v>
      </c>
      <c r="F34" s="9">
        <f t="shared" si="3"/>
        <v>7.4</v>
      </c>
      <c r="L34">
        <v>3</v>
      </c>
      <c r="M34">
        <v>6</v>
      </c>
      <c r="N34">
        <f t="shared" si="0"/>
        <v>0.5</v>
      </c>
    </row>
    <row r="35" spans="2:14" x14ac:dyDescent="0.3">
      <c r="B35">
        <v>66</v>
      </c>
      <c r="C35">
        <f t="shared" si="1"/>
        <v>4.166666666666667</v>
      </c>
      <c r="D35">
        <v>5.3</v>
      </c>
      <c r="E35" s="9">
        <f t="shared" si="2"/>
        <v>-4.8000000000000016</v>
      </c>
      <c r="F35" s="9">
        <f t="shared" si="3"/>
        <v>8.1000000000000014</v>
      </c>
      <c r="L35">
        <v>4</v>
      </c>
      <c r="M35">
        <v>2</v>
      </c>
      <c r="N35">
        <f t="shared" si="0"/>
        <v>0.16666666666666666</v>
      </c>
    </row>
    <row r="36" spans="2:14" x14ac:dyDescent="0.3">
      <c r="B36">
        <v>69</v>
      </c>
      <c r="C36">
        <f t="shared" si="1"/>
        <v>3.1666666666666665</v>
      </c>
      <c r="D36">
        <v>5.4</v>
      </c>
      <c r="E36" s="9">
        <f t="shared" si="2"/>
        <v>-4.200000000000002</v>
      </c>
      <c r="F36" s="9">
        <f t="shared" si="3"/>
        <v>8.6999999999999993</v>
      </c>
      <c r="L36">
        <v>3</v>
      </c>
      <c r="M36">
        <v>2</v>
      </c>
      <c r="N36">
        <f t="shared" si="0"/>
        <v>0.16666666666666666</v>
      </c>
    </row>
    <row r="37" spans="2:14" x14ac:dyDescent="0.3">
      <c r="B37">
        <v>72</v>
      </c>
      <c r="C37">
        <f t="shared" si="1"/>
        <v>3.4166666666666665</v>
      </c>
      <c r="D37">
        <v>5.6</v>
      </c>
      <c r="E37" s="9">
        <f t="shared" si="2"/>
        <v>-3.8000000000000016</v>
      </c>
      <c r="F37" s="9">
        <f t="shared" si="3"/>
        <v>9.1000000000000014</v>
      </c>
      <c r="L37">
        <v>3</v>
      </c>
      <c r="M37">
        <v>5</v>
      </c>
      <c r="N37">
        <f t="shared" si="0"/>
        <v>0.41666666666666669</v>
      </c>
    </row>
    <row r="38" spans="2:14" x14ac:dyDescent="0.3">
      <c r="B38">
        <v>75</v>
      </c>
      <c r="C38">
        <f t="shared" si="1"/>
        <v>3.1666666666666665</v>
      </c>
      <c r="D38">
        <v>6.2</v>
      </c>
      <c r="E38" s="9">
        <f t="shared" si="2"/>
        <v>-4.0000000000000018</v>
      </c>
      <c r="F38" s="9">
        <f t="shared" si="3"/>
        <v>8.9</v>
      </c>
      <c r="L38">
        <v>3</v>
      </c>
      <c r="M38">
        <v>2</v>
      </c>
      <c r="N38">
        <f t="shared" si="0"/>
        <v>0.16666666666666666</v>
      </c>
    </row>
    <row r="39" spans="2:14" x14ac:dyDescent="0.3">
      <c r="B39">
        <v>78</v>
      </c>
      <c r="C39">
        <f t="shared" si="1"/>
        <v>3.5</v>
      </c>
      <c r="D39">
        <v>6.7</v>
      </c>
      <c r="E39" s="9">
        <f t="shared" si="2"/>
        <v>-4.700000000000002</v>
      </c>
      <c r="F39" s="9">
        <f t="shared" si="3"/>
        <v>8.1999999999999993</v>
      </c>
      <c r="L39">
        <v>3</v>
      </c>
      <c r="M39">
        <v>6</v>
      </c>
      <c r="N39">
        <f t="shared" si="0"/>
        <v>0.5</v>
      </c>
    </row>
    <row r="40" spans="2:14" x14ac:dyDescent="0.3">
      <c r="B40">
        <v>81</v>
      </c>
      <c r="C40">
        <f t="shared" si="1"/>
        <v>3.25</v>
      </c>
      <c r="D40">
        <v>6.7</v>
      </c>
      <c r="E40" s="9">
        <f t="shared" si="2"/>
        <v>-5.4000000000000021</v>
      </c>
      <c r="F40" s="9">
        <f t="shared" si="3"/>
        <v>7.5</v>
      </c>
      <c r="L40">
        <v>3</v>
      </c>
      <c r="M40">
        <v>3</v>
      </c>
      <c r="N40">
        <f t="shared" si="0"/>
        <v>0.25</v>
      </c>
    </row>
    <row r="41" spans="2:14" x14ac:dyDescent="0.3">
      <c r="B41">
        <v>84</v>
      </c>
      <c r="C41">
        <f t="shared" si="1"/>
        <v>3.5</v>
      </c>
      <c r="D41">
        <v>6.9</v>
      </c>
      <c r="E41" s="9">
        <f t="shared" si="2"/>
        <v>-6.3000000000000025</v>
      </c>
      <c r="F41" s="9">
        <f t="shared" si="3"/>
        <v>6.6</v>
      </c>
      <c r="L41">
        <v>3</v>
      </c>
      <c r="M41">
        <v>6</v>
      </c>
      <c r="N41">
        <f t="shared" si="0"/>
        <v>0.5</v>
      </c>
    </row>
    <row r="42" spans="2:14" x14ac:dyDescent="0.3">
      <c r="B42">
        <v>87</v>
      </c>
      <c r="C42">
        <f t="shared" si="1"/>
        <v>3.5</v>
      </c>
      <c r="D42">
        <v>6.7</v>
      </c>
      <c r="E42" s="9">
        <f t="shared" si="2"/>
        <v>-7.0000000000000027</v>
      </c>
      <c r="F42" s="9">
        <f t="shared" si="3"/>
        <v>5.8999999999999995</v>
      </c>
      <c r="L42">
        <v>3</v>
      </c>
      <c r="M42">
        <v>6</v>
      </c>
      <c r="N42">
        <f t="shared" si="0"/>
        <v>0.5</v>
      </c>
    </row>
    <row r="43" spans="2:14" x14ac:dyDescent="0.3">
      <c r="B43">
        <v>90</v>
      </c>
      <c r="C43">
        <f t="shared" si="1"/>
        <v>3.3333333333333335</v>
      </c>
      <c r="D43">
        <v>5.7</v>
      </c>
      <c r="E43" s="9">
        <f t="shared" si="2"/>
        <v>-6.7000000000000028</v>
      </c>
      <c r="F43" s="9">
        <f t="shared" si="3"/>
        <v>6.1999999999999993</v>
      </c>
      <c r="L43">
        <v>3</v>
      </c>
      <c r="M43">
        <v>4</v>
      </c>
      <c r="N43">
        <f t="shared" si="0"/>
        <v>0.33333333333333331</v>
      </c>
    </row>
    <row r="44" spans="2:14" x14ac:dyDescent="0.3">
      <c r="B44">
        <v>93</v>
      </c>
      <c r="C44">
        <f t="shared" si="1"/>
        <v>3.25</v>
      </c>
      <c r="D44">
        <v>5.7</v>
      </c>
      <c r="E44" s="9">
        <f t="shared" si="2"/>
        <v>-6.400000000000003</v>
      </c>
      <c r="F44" s="9">
        <f t="shared" si="3"/>
        <v>6.4999999999999991</v>
      </c>
      <c r="L44">
        <v>3</v>
      </c>
      <c r="M44">
        <v>3</v>
      </c>
      <c r="N44">
        <f t="shared" si="0"/>
        <v>0.25</v>
      </c>
    </row>
    <row r="45" spans="2:14" x14ac:dyDescent="0.3">
      <c r="B45">
        <v>96</v>
      </c>
      <c r="C45">
        <f t="shared" si="1"/>
        <v>3.25</v>
      </c>
      <c r="D45">
        <v>6.6</v>
      </c>
      <c r="E45" s="9">
        <f t="shared" si="2"/>
        <v>-7.0000000000000027</v>
      </c>
      <c r="F45" s="9">
        <f t="shared" si="3"/>
        <v>5.8999999999999995</v>
      </c>
      <c r="L45">
        <v>3</v>
      </c>
      <c r="M45">
        <v>3</v>
      </c>
      <c r="N45">
        <f t="shared" si="0"/>
        <v>0.25</v>
      </c>
    </row>
    <row r="46" spans="2:14" x14ac:dyDescent="0.3">
      <c r="B46">
        <v>99</v>
      </c>
      <c r="C46">
        <f t="shared" si="1"/>
        <v>3.25</v>
      </c>
      <c r="D46">
        <v>6.2</v>
      </c>
      <c r="E46" s="9">
        <f t="shared" si="2"/>
        <v>-7.2000000000000028</v>
      </c>
      <c r="F46" s="9">
        <f t="shared" si="3"/>
        <v>5.6999999999999993</v>
      </c>
      <c r="L46">
        <v>3</v>
      </c>
      <c r="M46">
        <v>3</v>
      </c>
      <c r="N46">
        <f t="shared" si="0"/>
        <v>0.25</v>
      </c>
    </row>
    <row r="47" spans="2:14" x14ac:dyDescent="0.3">
      <c r="B47">
        <v>102</v>
      </c>
      <c r="C47">
        <f t="shared" si="1"/>
        <v>3.3333333333333335</v>
      </c>
      <c r="D47">
        <v>7.2</v>
      </c>
      <c r="E47" s="9">
        <f t="shared" si="2"/>
        <v>-8.4000000000000021</v>
      </c>
      <c r="F47" s="9">
        <f t="shared" si="3"/>
        <v>4.5</v>
      </c>
      <c r="L47">
        <v>3</v>
      </c>
      <c r="M47">
        <v>4</v>
      </c>
      <c r="N47">
        <f t="shared" si="0"/>
        <v>0.33333333333333331</v>
      </c>
    </row>
    <row r="48" spans="2:14" x14ac:dyDescent="0.3">
      <c r="B48">
        <v>105</v>
      </c>
      <c r="C48">
        <f t="shared" si="1"/>
        <v>3.3333333333333335</v>
      </c>
      <c r="D48">
        <v>7.1</v>
      </c>
      <c r="E48" s="9">
        <f t="shared" si="2"/>
        <v>-9.5000000000000018</v>
      </c>
      <c r="F48" s="9">
        <f t="shared" si="3"/>
        <v>3.4000000000000004</v>
      </c>
      <c r="L48">
        <v>3</v>
      </c>
      <c r="M48">
        <v>4</v>
      </c>
      <c r="N48">
        <f t="shared" si="0"/>
        <v>0.33333333333333331</v>
      </c>
    </row>
    <row r="49" spans="2:14" x14ac:dyDescent="0.3">
      <c r="B49">
        <v>108</v>
      </c>
      <c r="C49">
        <f t="shared" si="1"/>
        <v>3.4166666666666665</v>
      </c>
      <c r="D49">
        <v>7.4</v>
      </c>
      <c r="E49" s="9">
        <f t="shared" si="2"/>
        <v>-10.900000000000002</v>
      </c>
      <c r="F49" s="9">
        <f t="shared" si="3"/>
        <v>2</v>
      </c>
      <c r="L49">
        <v>3</v>
      </c>
      <c r="M49">
        <v>5</v>
      </c>
      <c r="N49">
        <f t="shared" si="0"/>
        <v>0.41666666666666669</v>
      </c>
    </row>
    <row r="50" spans="2:14" x14ac:dyDescent="0.3">
      <c r="B50">
        <v>111</v>
      </c>
      <c r="C50">
        <f t="shared" si="1"/>
        <v>3.5833333333333335</v>
      </c>
      <c r="D50">
        <v>7.5</v>
      </c>
      <c r="E50" s="9">
        <f t="shared" si="2"/>
        <v>-12.400000000000002</v>
      </c>
      <c r="F50" s="9">
        <f t="shared" si="3"/>
        <v>0.5</v>
      </c>
      <c r="L50">
        <v>3</v>
      </c>
      <c r="M50">
        <v>7</v>
      </c>
      <c r="N50">
        <f t="shared" si="0"/>
        <v>0.58333333333333337</v>
      </c>
    </row>
    <row r="51" spans="2:14" x14ac:dyDescent="0.3">
      <c r="B51">
        <v>114</v>
      </c>
      <c r="C51">
        <f t="shared" si="1"/>
        <v>3.3333333333333335</v>
      </c>
      <c r="D51">
        <v>6.3</v>
      </c>
      <c r="E51" s="9">
        <f t="shared" si="2"/>
        <v>-12.700000000000003</v>
      </c>
      <c r="F51" s="9">
        <f t="shared" si="3"/>
        <v>0.19999999999999929</v>
      </c>
      <c r="L51">
        <v>3</v>
      </c>
      <c r="M51">
        <v>4</v>
      </c>
      <c r="N51">
        <f t="shared" si="0"/>
        <v>0.33333333333333331</v>
      </c>
    </row>
    <row r="52" spans="2:14" x14ac:dyDescent="0.3">
      <c r="B52">
        <v>117</v>
      </c>
      <c r="C52">
        <f t="shared" si="1"/>
        <v>3.25</v>
      </c>
      <c r="D52">
        <v>6</v>
      </c>
      <c r="E52" s="9">
        <f t="shared" si="2"/>
        <v>-12.700000000000003</v>
      </c>
      <c r="F52" s="9">
        <f t="shared" si="3"/>
        <v>0.19999999999999929</v>
      </c>
      <c r="L52">
        <v>3</v>
      </c>
      <c r="M52">
        <v>3</v>
      </c>
      <c r="N52">
        <f t="shared" si="0"/>
        <v>0.25</v>
      </c>
    </row>
    <row r="53" spans="2:14" x14ac:dyDescent="0.3">
      <c r="B53">
        <v>120</v>
      </c>
      <c r="C53">
        <f t="shared" si="1"/>
        <v>3.1666666666666665</v>
      </c>
      <c r="D53">
        <v>6.2</v>
      </c>
      <c r="E53" s="9">
        <f t="shared" si="2"/>
        <v>-12.900000000000002</v>
      </c>
      <c r="F53" s="9">
        <f t="shared" si="3"/>
        <v>0</v>
      </c>
      <c r="L53">
        <v>3</v>
      </c>
      <c r="M53">
        <v>2</v>
      </c>
      <c r="N53">
        <f t="shared" si="0"/>
        <v>0.16666666666666666</v>
      </c>
    </row>
    <row r="54" spans="2:14" x14ac:dyDescent="0.3">
      <c r="B54">
        <v>123</v>
      </c>
      <c r="C54">
        <f t="shared" si="1"/>
        <v>3.0833333333333335</v>
      </c>
      <c r="D54">
        <v>6</v>
      </c>
      <c r="E54" s="9">
        <f t="shared" si="2"/>
        <v>-12.900000000000002</v>
      </c>
      <c r="F54" s="9">
        <f t="shared" si="3"/>
        <v>0</v>
      </c>
      <c r="L54">
        <v>3</v>
      </c>
      <c r="M54">
        <v>1</v>
      </c>
      <c r="N54">
        <f t="shared" si="0"/>
        <v>8.3333333333333329E-2</v>
      </c>
    </row>
    <row r="55" spans="2:14" x14ac:dyDescent="0.3">
      <c r="B55">
        <v>126</v>
      </c>
      <c r="C55">
        <f t="shared" si="1"/>
        <v>3.1666666666666665</v>
      </c>
      <c r="D55">
        <v>6</v>
      </c>
      <c r="E55" s="9">
        <f t="shared" si="2"/>
        <v>-12.900000000000002</v>
      </c>
      <c r="F55" s="9">
        <f t="shared" si="3"/>
        <v>0</v>
      </c>
      <c r="L55">
        <v>3</v>
      </c>
      <c r="M55">
        <v>2</v>
      </c>
      <c r="N55">
        <f t="shared" si="0"/>
        <v>0.16666666666666666</v>
      </c>
    </row>
    <row r="56" spans="2:14" x14ac:dyDescent="0.3">
      <c r="B56">
        <v>129</v>
      </c>
      <c r="C56">
        <f t="shared" si="1"/>
        <v>3.3333333333333335</v>
      </c>
      <c r="D56">
        <v>5.6</v>
      </c>
      <c r="E56" s="9">
        <f t="shared" si="2"/>
        <v>-12.500000000000002</v>
      </c>
      <c r="F56" s="9">
        <f t="shared" si="3"/>
        <v>0.40000000000000036</v>
      </c>
      <c r="L56">
        <v>3</v>
      </c>
      <c r="M56">
        <v>4</v>
      </c>
      <c r="N56">
        <f t="shared" si="0"/>
        <v>0.33333333333333331</v>
      </c>
    </row>
    <row r="57" spans="2:14" x14ac:dyDescent="0.3">
      <c r="B57">
        <v>132</v>
      </c>
      <c r="C57">
        <f t="shared" si="1"/>
        <v>3.4166666666666665</v>
      </c>
      <c r="D57">
        <v>5.9</v>
      </c>
      <c r="E57" s="9">
        <f t="shared" si="2"/>
        <v>-12.400000000000002</v>
      </c>
      <c r="F57" s="9">
        <f t="shared" si="3"/>
        <v>0.5</v>
      </c>
      <c r="L57">
        <v>3</v>
      </c>
      <c r="M57">
        <v>5</v>
      </c>
      <c r="N57">
        <f t="shared" si="0"/>
        <v>0.41666666666666669</v>
      </c>
    </row>
    <row r="58" spans="2:14" x14ac:dyDescent="0.3">
      <c r="B58">
        <v>135</v>
      </c>
      <c r="C58">
        <f t="shared" si="1"/>
        <v>3.0833333333333335</v>
      </c>
      <c r="D58">
        <v>6</v>
      </c>
      <c r="E58" s="9">
        <f t="shared" si="2"/>
        <v>-12.400000000000002</v>
      </c>
      <c r="F58" s="9">
        <f t="shared" si="3"/>
        <v>0.5</v>
      </c>
      <c r="L58">
        <v>3</v>
      </c>
      <c r="M58">
        <v>1</v>
      </c>
      <c r="N58">
        <f t="shared" si="0"/>
        <v>8.3333333333333329E-2</v>
      </c>
    </row>
    <row r="59" spans="2:14" x14ac:dyDescent="0.3">
      <c r="B59">
        <v>138</v>
      </c>
      <c r="C59">
        <f t="shared" si="1"/>
        <v>3.3333333333333335</v>
      </c>
      <c r="D59">
        <v>5.9</v>
      </c>
      <c r="E59" s="9">
        <f t="shared" ref="E59:E80" si="4">IF(ISNUMBER(D59),  $B$6-D59+E58, "")</f>
        <v>-12.300000000000002</v>
      </c>
      <c r="F59" s="9">
        <f t="shared" si="3"/>
        <v>0.59999999999999964</v>
      </c>
      <c r="L59">
        <v>3</v>
      </c>
      <c r="M59">
        <v>4</v>
      </c>
      <c r="N59">
        <f t="shared" si="0"/>
        <v>0.33333333333333331</v>
      </c>
    </row>
    <row r="60" spans="2:14" x14ac:dyDescent="0.3">
      <c r="B60">
        <v>141</v>
      </c>
      <c r="C60">
        <f t="shared" si="1"/>
        <v>3.25</v>
      </c>
      <c r="D60">
        <v>6.1</v>
      </c>
      <c r="E60" s="9">
        <f t="shared" si="4"/>
        <v>-12.400000000000002</v>
      </c>
      <c r="F60" s="9">
        <f t="shared" si="3"/>
        <v>0.5</v>
      </c>
      <c r="L60">
        <v>3</v>
      </c>
      <c r="M60">
        <v>3</v>
      </c>
      <c r="N60">
        <f t="shared" si="0"/>
        <v>0.25</v>
      </c>
    </row>
    <row r="61" spans="2:14" x14ac:dyDescent="0.3">
      <c r="B61">
        <v>144</v>
      </c>
      <c r="C61">
        <f t="shared" si="1"/>
        <v>3.1666666666666665</v>
      </c>
      <c r="D61">
        <v>5.9</v>
      </c>
      <c r="E61" s="9">
        <f t="shared" si="4"/>
        <v>-12.300000000000002</v>
      </c>
      <c r="F61" s="9">
        <f t="shared" si="3"/>
        <v>0.59999999999999964</v>
      </c>
      <c r="L61">
        <v>3</v>
      </c>
      <c r="M61">
        <v>2</v>
      </c>
      <c r="N61">
        <f t="shared" si="0"/>
        <v>0.16666666666666666</v>
      </c>
    </row>
    <row r="62" spans="2:14" x14ac:dyDescent="0.3">
      <c r="B62">
        <v>147</v>
      </c>
      <c r="C62">
        <f t="shared" si="1"/>
        <v>3.1666666666666665</v>
      </c>
      <c r="D62">
        <v>6</v>
      </c>
      <c r="E62" s="9">
        <f t="shared" si="4"/>
        <v>-12.300000000000002</v>
      </c>
      <c r="F62" s="9">
        <f t="shared" si="3"/>
        <v>0.59999999999999964</v>
      </c>
      <c r="L62">
        <v>3</v>
      </c>
      <c r="M62">
        <v>2</v>
      </c>
      <c r="N62">
        <f t="shared" si="0"/>
        <v>0.16666666666666666</v>
      </c>
    </row>
    <row r="63" spans="2:14" x14ac:dyDescent="0.3">
      <c r="B63">
        <v>150</v>
      </c>
      <c r="C63">
        <f t="shared" si="1"/>
        <v>3.1666666666666665</v>
      </c>
      <c r="D63">
        <v>6</v>
      </c>
      <c r="E63" s="9">
        <f t="shared" si="4"/>
        <v>-12.300000000000002</v>
      </c>
      <c r="F63" s="9">
        <f t="shared" si="3"/>
        <v>0.59999999999999964</v>
      </c>
      <c r="L63">
        <v>3</v>
      </c>
      <c r="M63">
        <v>2</v>
      </c>
      <c r="N63">
        <f t="shared" si="0"/>
        <v>0.16666666666666666</v>
      </c>
    </row>
    <row r="64" spans="2:14" x14ac:dyDescent="0.3">
      <c r="B64">
        <v>153</v>
      </c>
      <c r="C64">
        <f t="shared" si="1"/>
        <v>3.25</v>
      </c>
      <c r="D64">
        <v>6.1</v>
      </c>
      <c r="E64" s="9">
        <f t="shared" si="4"/>
        <v>-12.400000000000002</v>
      </c>
      <c r="F64" s="9">
        <f t="shared" si="3"/>
        <v>0.5</v>
      </c>
      <c r="L64">
        <v>3</v>
      </c>
      <c r="M64">
        <v>3</v>
      </c>
      <c r="N64">
        <f t="shared" si="0"/>
        <v>0.25</v>
      </c>
    </row>
    <row r="65" spans="2:14" x14ac:dyDescent="0.3">
      <c r="B65">
        <v>156</v>
      </c>
      <c r="C65">
        <f t="shared" si="1"/>
        <v>3.25</v>
      </c>
      <c r="D65">
        <v>6.1</v>
      </c>
      <c r="E65" s="9">
        <f t="shared" si="4"/>
        <v>-12.500000000000002</v>
      </c>
      <c r="F65" s="9">
        <f t="shared" si="3"/>
        <v>0.40000000000000036</v>
      </c>
      <c r="L65">
        <v>3</v>
      </c>
      <c r="M65">
        <v>3</v>
      </c>
      <c r="N65">
        <f t="shared" si="0"/>
        <v>0.25</v>
      </c>
    </row>
    <row r="66" spans="2:14" x14ac:dyDescent="0.3">
      <c r="B66">
        <v>159</v>
      </c>
      <c r="C66">
        <f t="shared" si="1"/>
        <v>3.3333333333333335</v>
      </c>
      <c r="D66">
        <v>5.9</v>
      </c>
      <c r="E66" s="9">
        <f t="shared" si="4"/>
        <v>-12.400000000000002</v>
      </c>
      <c r="F66" s="9">
        <f t="shared" si="3"/>
        <v>0.5</v>
      </c>
      <c r="L66">
        <v>3</v>
      </c>
      <c r="M66">
        <v>4</v>
      </c>
      <c r="N66">
        <f t="shared" si="0"/>
        <v>0.33333333333333331</v>
      </c>
    </row>
    <row r="67" spans="2:14" x14ac:dyDescent="0.3">
      <c r="B67">
        <v>162</v>
      </c>
      <c r="C67">
        <f t="shared" si="1"/>
        <v>3</v>
      </c>
      <c r="D67">
        <v>6</v>
      </c>
      <c r="E67" s="9">
        <f t="shared" si="4"/>
        <v>-12.400000000000002</v>
      </c>
      <c r="F67" s="9">
        <f t="shared" si="3"/>
        <v>0.5</v>
      </c>
      <c r="L67">
        <v>3</v>
      </c>
      <c r="M67">
        <v>0</v>
      </c>
      <c r="N67">
        <f t="shared" si="0"/>
        <v>0</v>
      </c>
    </row>
    <row r="68" spans="2:14" x14ac:dyDescent="0.3">
      <c r="B68">
        <v>165</v>
      </c>
      <c r="C68">
        <f t="shared" si="1"/>
        <v>3</v>
      </c>
      <c r="D68">
        <v>6</v>
      </c>
      <c r="E68" s="9">
        <f t="shared" si="4"/>
        <v>-12.400000000000002</v>
      </c>
      <c r="F68" s="9">
        <f t="shared" si="3"/>
        <v>0.5</v>
      </c>
      <c r="L68">
        <v>3</v>
      </c>
      <c r="M68">
        <v>0</v>
      </c>
      <c r="N68">
        <f t="shared" si="0"/>
        <v>0</v>
      </c>
    </row>
    <row r="69" spans="2:14" x14ac:dyDescent="0.3">
      <c r="B69">
        <v>168</v>
      </c>
      <c r="C69">
        <f t="shared" si="1"/>
        <v>6.583333333333333</v>
      </c>
      <c r="D69">
        <v>1.4</v>
      </c>
      <c r="E69" s="9">
        <f t="shared" si="4"/>
        <v>-7.8000000000000025</v>
      </c>
      <c r="F69" s="9">
        <f t="shared" si="3"/>
        <v>5.0999999999999996</v>
      </c>
      <c r="L69">
        <v>6</v>
      </c>
      <c r="M69">
        <v>7</v>
      </c>
      <c r="N69">
        <f t="shared" si="0"/>
        <v>0.58333333333333337</v>
      </c>
    </row>
    <row r="70" spans="2:14" x14ac:dyDescent="0.3">
      <c r="E70" s="9"/>
      <c r="F70" s="9"/>
    </row>
    <row r="71" spans="2:14" x14ac:dyDescent="0.3">
      <c r="E71" s="9"/>
      <c r="F71" s="9"/>
    </row>
    <row r="72" spans="2:14" x14ac:dyDescent="0.3">
      <c r="E72" s="9"/>
      <c r="F72" s="9"/>
    </row>
    <row r="73" spans="2:14" x14ac:dyDescent="0.3">
      <c r="E73" s="9"/>
      <c r="F73" s="9"/>
    </row>
    <row r="74" spans="2:14" x14ac:dyDescent="0.3">
      <c r="E74" s="9"/>
      <c r="F74" s="9"/>
    </row>
    <row r="75" spans="2:14" x14ac:dyDescent="0.3">
      <c r="E75" s="9"/>
      <c r="F75" s="9"/>
    </row>
    <row r="76" spans="2:14" x14ac:dyDescent="0.3">
      <c r="E76" s="9"/>
      <c r="F76" s="9"/>
    </row>
    <row r="77" spans="2:14" x14ac:dyDescent="0.3">
      <c r="E77" s="9"/>
      <c r="F77" s="9"/>
    </row>
    <row r="78" spans="2:14" x14ac:dyDescent="0.3">
      <c r="E78" s="9"/>
      <c r="F78" s="9"/>
    </row>
    <row r="79" spans="2:14" x14ac:dyDescent="0.3">
      <c r="E79" s="9"/>
      <c r="F79" s="9"/>
    </row>
    <row r="80" spans="2:14" x14ac:dyDescent="0.3">
      <c r="E80" s="9"/>
      <c r="F80" s="9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Data, Stream flow calc</vt:lpstr>
      <vt:lpstr>Stream 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dcterms:created xsi:type="dcterms:W3CDTF">2014-03-24T22:13:05Z</dcterms:created>
  <dcterms:modified xsi:type="dcterms:W3CDTF">2014-04-01T17:22:13Z</dcterms:modified>
</cp:coreProperties>
</file>